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<sst xmlns="http://schemas.openxmlformats.org/spreadsheetml/2006/main" count="235" uniqueCount="51">
  <si>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</si>
  <si>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</si>
  <si>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</si>
  <si>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</si>
  <si>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</si>
  <si>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</si>
  <si>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</si>
  <si>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</si>
  <si>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</si>
  <si>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</si>
  <si>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</si>
  <si>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</si>
  <si>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</si>
  <si>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</si>
  <si>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</si>
  <si>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</si>
  <si>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</si>
  <si>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</si>
  <si>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</si>
  <si>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</si>
  <si>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</si>
  <si>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</si>
  <si>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0477</t>
  </si>
  <si>
    <t>ÇANKIRI KARATEKİN ÜNİVERSİTESİ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</si>
  <si>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</si>
  <si>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</si>
  <si>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</si>
  <si>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</si>
  <si>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</si>
  <si>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</si>
  <si>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</si>
  <si>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</si>
  <si>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</si>
  <si>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02.04 - GEÇİCİ SÜRELİ ÇALIŞANLAR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</si>
  <si>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</si>
  <si>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</si>
  <si>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</si>
  <si>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</si>
  <si>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</si>
  <si>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</si>
  <si>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</si>
  <si>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</si>
  <si>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</si>
  <si>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</si>
  <si>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</si>
  <si>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05.04 - HANE HALKI VE İŞLETMELERE YAPILAN TRANSFERLER</t>
  </si>
  <si>
    <t>06 - SERMAYE GİDERLERİ</t>
  </si>
  <si>
    <t>06.01 - MAMUL MAL ALIMLARI</t>
  </si>
  <si>
    <t>06.03 - GAYRİ MADDİ HAK ALIMLARI</t>
  </si>
  <si>
    <t>06.05 - GAYRİMENKUL SERMAYE ÜRETİM GİDERLERİ</t>
  </si>
  <si>
    <t>06.07 - GAYRİMENKUL BÜYÜK ONARIM GİDERLERİ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</si>
</sst>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zoomScale="70" zoomScaleNormal="70" zoomScalePageLayoutView="0" workbookViewId="0" topLeftCell="A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13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21">
        <v>2023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25" t="s">
        <v>1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2</v>
      </c>
      <c r="B12" s="17">
        <f>ButceYil</f>
        <v>2023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15</v>
      </c>
      <c r="B13" s="26" t="str">
        <f>KurAd</f>
        <v>ÇANKIRI KARATEKİN ÜNİVERSİTESİ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16</v>
      </c>
      <c r="B14" s="23" t="str">
        <f>ButceYil-1&amp;" "&amp;"GERÇEKLEŞME TOPLAMI"</f>
        <v>2022 GERÇEKLEŞME TOPLAMI</v>
      </c>
      <c r="C14" s="23" t="str">
        <f>ButceYil&amp;" "&amp;"BAŞLANGIÇ ÖDENEĞİ"</f>
        <v>2023 BAŞLANGIÇ ÖDENEĞİ</v>
      </c>
      <c r="D14" s="23" t="s">
        <v>4</v>
      </c>
      <c r="E14" s="23" t="s">
        <v>0</v>
      </c>
      <c r="F14" s="23" t="s">
        <v>17</v>
      </c>
      <c r="G14" s="23" t="s">
        <v>0</v>
      </c>
      <c r="H14" s="23" t="s">
        <v>5</v>
      </c>
      <c r="I14" s="23" t="s">
        <v>0</v>
      </c>
      <c r="J14" s="23" t="s">
        <v>18</v>
      </c>
      <c r="K14" s="23" t="s">
        <v>0</v>
      </c>
      <c r="L14" s="23" t="s">
        <v>6</v>
      </c>
      <c r="M14" s="23" t="s">
        <v>0</v>
      </c>
      <c r="N14" s="23" t="s">
        <v>19</v>
      </c>
      <c r="O14" s="23" t="s">
        <v>0</v>
      </c>
      <c r="P14" s="23" t="s">
        <v>7</v>
      </c>
      <c r="Q14" s="23" t="s">
        <v>0</v>
      </c>
      <c r="R14" s="23" t="s">
        <v>20</v>
      </c>
      <c r="S14" s="23" t="s">
        <v>0</v>
      </c>
      <c r="T14" s="23" t="s">
        <v>8</v>
      </c>
      <c r="U14" s="23" t="s">
        <v>0</v>
      </c>
      <c r="V14" s="23" t="s">
        <v>21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11</v>
      </c>
      <c r="AC14" s="23" t="s">
        <v>12</v>
      </c>
      <c r="AD14" s="23" t="s">
        <v>0</v>
      </c>
      <c r="AE14" s="23" t="str">
        <f>ButceYil&amp;" "&amp;"YILSONU GERÇEKLEŞME TAHMİNİ"</f>
        <v>2023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2022</v>
      </c>
      <c r="E15" s="12">
        <f>ButceYil</f>
        <v>2023</v>
      </c>
      <c r="F15" s="12">
        <f>ButceYil-1</f>
        <v>2022</v>
      </c>
      <c r="G15" s="12">
        <f>ButceYil</f>
        <v>2023</v>
      </c>
      <c r="H15" s="12">
        <f>ButceYil-1</f>
        <v>2022</v>
      </c>
      <c r="I15" s="12">
        <f>ButceYil</f>
        <v>2023</v>
      </c>
      <c r="J15" s="12">
        <f>ButceYil-1</f>
        <v>2022</v>
      </c>
      <c r="K15" s="12">
        <f>ButceYil</f>
        <v>2023</v>
      </c>
      <c r="L15" s="12">
        <f>ButceYil-1</f>
        <v>2022</v>
      </c>
      <c r="M15" s="12">
        <f>ButceYil</f>
        <v>2023</v>
      </c>
      <c r="N15" s="12">
        <f>ButceYil-1</f>
        <v>2022</v>
      </c>
      <c r="O15" s="12">
        <f>ButceYil</f>
        <v>2023</v>
      </c>
      <c r="P15" s="12">
        <f>ButceYil-1</f>
        <v>2022</v>
      </c>
      <c r="Q15" s="12">
        <f>ButceYil</f>
        <v>2023</v>
      </c>
      <c r="R15" s="12">
        <f>ButceYil-1</f>
        <v>2022</v>
      </c>
      <c r="S15" s="12">
        <f>ButceYil</f>
        <v>2023</v>
      </c>
      <c r="T15" s="12">
        <f>ButceYil-1</f>
        <v>2022</v>
      </c>
      <c r="U15" s="12">
        <f>ButceYil</f>
        <v>2023</v>
      </c>
      <c r="V15" s="12">
        <f>ButceYil-1</f>
        <v>2022</v>
      </c>
      <c r="W15" s="12">
        <f>ButceYil</f>
        <v>2023</v>
      </c>
      <c r="X15" s="12">
        <f>ButceYil-1</f>
        <v>2022</v>
      </c>
      <c r="Y15" s="12">
        <f>ButceYil</f>
        <v>2023</v>
      </c>
      <c r="Z15" s="12">
        <f>ButceYil-1</f>
        <v>2022</v>
      </c>
      <c r="AA15" s="12">
        <f>ButceYil</f>
        <v>2023</v>
      </c>
      <c r="AB15" s="24" t="s">
        <v>0</v>
      </c>
      <c r="AC15" s="12">
        <f>ButceYil-1</f>
        <v>2022</v>
      </c>
      <c r="AD15" s="12">
        <f>ButceYil</f>
        <v>2023</v>
      </c>
      <c r="AE15" s="24" t="s">
        <v>0</v>
      </c>
    </row>
    <row r="16" spans="1:31" ht="24.75" customHeight="1">
      <c r="A16" s="13" t="s">
        <v>13</v>
      </c>
      <c r="B16" s="14">
        <v>386604377.36</v>
      </c>
      <c r="C16" s="14">
        <v>575043000</v>
      </c>
      <c r="D16" s="14">
        <v>19382382.240000002</v>
      </c>
      <c r="E16" s="14">
        <v>50089653.65</v>
      </c>
      <c r="F16" s="14">
        <v>49123357.93000001</v>
      </c>
      <c r="G16" s="14">
        <v>91056149.42999999</v>
      </c>
      <c r="H16" s="14">
        <f aca="true" t="shared" si="0" ref="H16:H43">IF(F16=0,0,F16-D16)</f>
        <v>29740975.690000005</v>
      </c>
      <c r="I16" s="14">
        <f aca="true" t="shared" si="1" ref="I16:I43">IF(G16=0,0,G16-E16)</f>
        <v>40966495.779999994</v>
      </c>
      <c r="J16" s="14">
        <v>74005278.73</v>
      </c>
      <c r="K16" s="14">
        <v>142481654.05</v>
      </c>
      <c r="L16" s="14">
        <f aca="true" t="shared" si="2" ref="L16:L43">IF(J16=0,0,J16-F16)</f>
        <v>24881920.799999997</v>
      </c>
      <c r="M16" s="14">
        <f aca="true" t="shared" si="3" ref="M16:M43">IF(K16=0,0,K16-G16)</f>
        <v>51425504.62000002</v>
      </c>
      <c r="N16" s="14">
        <v>101166088.75</v>
      </c>
      <c r="O16" s="14">
        <v>187689114.69</v>
      </c>
      <c r="P16" s="14">
        <f aca="true" t="shared" si="4" ref="P16:P43">IF(N16=0,0,N16-J16)</f>
        <v>27160810.019999996</v>
      </c>
      <c r="Q16" s="14">
        <f aca="true" t="shared" si="5" ref="Q16:Q43">IF(O16=0,0,O16-K16)</f>
        <v>45207460.639999986</v>
      </c>
      <c r="R16" s="14">
        <v>123856739.73</v>
      </c>
      <c r="S16" s="14">
        <v>232090678.29</v>
      </c>
      <c r="T16" s="14">
        <f aca="true" t="shared" si="6" ref="T16:T43">IF(R16=0,0,R16-N16)</f>
        <v>22690650.980000004</v>
      </c>
      <c r="U16" s="14">
        <f aca="true" t="shared" si="7" ref="U16:U43">IF(S16=0,0,S16-O16)</f>
        <v>44401563.599999994</v>
      </c>
      <c r="V16" s="14">
        <v>148979955.79</v>
      </c>
      <c r="W16" s="14">
        <v>284615040.15000004</v>
      </c>
      <c r="X16" s="14">
        <f aca="true" t="shared" si="8" ref="X16:X43">IF(V16=0,0,V16-R16)</f>
        <v>25123216.059999987</v>
      </c>
      <c r="Y16" s="14">
        <f aca="true" t="shared" si="9" ref="Y16:Y43">IF(W16=0,0,W16-S16)</f>
        <v>52524361.860000044</v>
      </c>
      <c r="Z16" s="14">
        <f aca="true" t="shared" si="10" ref="Z16:Z43">D16+H16+L16+P16+T16+X16</f>
        <v>148979955.79</v>
      </c>
      <c r="AA16" s="14">
        <f aca="true" t="shared" si="11" ref="AA16:AA43">E16+I16+M16+Q16+U16+Y16</f>
        <v>284615040.15000004</v>
      </c>
      <c r="AB16" s="15">
        <f aca="true" t="shared" si="12" ref="AB16:AB43">IF(AA16=0,0,IF(Z16=0,0,(AA16-Z16)/Z16*100))</f>
        <v>91.04250544361103</v>
      </c>
      <c r="AC16" s="16">
        <f aca="true" t="shared" si="13" ref="AC16:AC43">IF(Z16=0,0,IF(B16=0,0,Z16/B16*100))</f>
        <v>38.53550671291861</v>
      </c>
      <c r="AD16" s="16">
        <f aca="true" t="shared" si="14" ref="AD16:AD43">IF(AA16=0,0,IF(C16=0,0,AA16/C16*100))</f>
        <v>49.494566519373336</v>
      </c>
      <c r="AE16" s="14">
        <v>813625000</v>
      </c>
    </row>
    <row r="17" spans="1:31" ht="24.75" customHeight="1">
      <c r="A17" s="13" t="s">
        <v>24</v>
      </c>
      <c r="B17" s="14">
        <v>253155876.31000003</v>
      </c>
      <c r="C17" s="14">
        <v>362602000</v>
      </c>
      <c r="D17" s="14">
        <v>15750687.72</v>
      </c>
      <c r="E17" s="14">
        <v>39046402.24</v>
      </c>
      <c r="F17" s="14">
        <v>37019847.43000001</v>
      </c>
      <c r="G17" s="14">
        <v>68379717.92999999</v>
      </c>
      <c r="H17" s="14">
        <f t="shared" si="0"/>
        <v>21269159.71000001</v>
      </c>
      <c r="I17" s="14">
        <f t="shared" si="1"/>
        <v>29333315.68999999</v>
      </c>
      <c r="J17" s="14">
        <v>54561186.6</v>
      </c>
      <c r="K17" s="14">
        <v>103551299.19</v>
      </c>
      <c r="L17" s="14">
        <f t="shared" si="2"/>
        <v>17541339.169999994</v>
      </c>
      <c r="M17" s="14">
        <f t="shared" si="3"/>
        <v>35171581.260000005</v>
      </c>
      <c r="N17" s="14">
        <v>73284536.88</v>
      </c>
      <c r="O17" s="14">
        <v>138393874.39</v>
      </c>
      <c r="P17" s="14">
        <f t="shared" si="4"/>
        <v>18723350.279999994</v>
      </c>
      <c r="Q17" s="14">
        <f t="shared" si="5"/>
        <v>34842575.19999999</v>
      </c>
      <c r="R17" s="14">
        <v>90743355.57</v>
      </c>
      <c r="S17" s="14">
        <v>169814100.24</v>
      </c>
      <c r="T17" s="14">
        <f t="shared" si="6"/>
        <v>17458818.689999998</v>
      </c>
      <c r="U17" s="14">
        <f t="shared" si="7"/>
        <v>31420225.850000024</v>
      </c>
      <c r="V17" s="14">
        <v>107447380.8</v>
      </c>
      <c r="W17" s="14">
        <v>202379195.89000005</v>
      </c>
      <c r="X17" s="14">
        <f t="shared" si="8"/>
        <v>16704025.230000004</v>
      </c>
      <c r="Y17" s="14">
        <f t="shared" si="9"/>
        <v>32565095.650000036</v>
      </c>
      <c r="Z17" s="14">
        <f t="shared" si="10"/>
        <v>107447380.8</v>
      </c>
      <c r="AA17" s="14">
        <f t="shared" si="11"/>
        <v>202379195.89000005</v>
      </c>
      <c r="AB17" s="15">
        <f t="shared" si="12"/>
        <v>88.35191177596397</v>
      </c>
      <c r="AC17" s="16">
        <f t="shared" si="13"/>
        <v>42.44317073186409</v>
      </c>
      <c r="AD17" s="16">
        <f t="shared" si="14"/>
        <v>55.81303905935434</v>
      </c>
      <c r="AE17" s="14">
        <v>527544000</v>
      </c>
    </row>
    <row r="18" spans="1:31" ht="24.75" customHeight="1">
      <c r="A18" s="22" t="s">
        <v>25</v>
      </c>
      <c r="B18" s="18">
        <v>207447249</v>
      </c>
      <c r="C18" s="18">
        <v>301231000</v>
      </c>
      <c r="D18" s="18">
        <v>14157195.15</v>
      </c>
      <c r="E18" s="18">
        <v>35706971.12</v>
      </c>
      <c r="F18" s="18">
        <v>32896183.44</v>
      </c>
      <c r="G18" s="18">
        <v>60947321.84</v>
      </c>
      <c r="H18" s="18">
        <f t="shared" si="0"/>
        <v>18738988.29</v>
      </c>
      <c r="I18" s="18">
        <f t="shared" si="1"/>
        <v>25240350.720000006</v>
      </c>
      <c r="J18" s="18">
        <v>46225915.59</v>
      </c>
      <c r="K18" s="18">
        <v>89434639.34</v>
      </c>
      <c r="L18" s="18">
        <f t="shared" si="2"/>
        <v>13329732.150000002</v>
      </c>
      <c r="M18" s="18">
        <f t="shared" si="3"/>
        <v>28487317.5</v>
      </c>
      <c r="N18" s="18">
        <v>61155526.25</v>
      </c>
      <c r="O18" s="18">
        <v>119027101.25</v>
      </c>
      <c r="P18" s="18">
        <f t="shared" si="4"/>
        <v>14929610.659999996</v>
      </c>
      <c r="Q18" s="18">
        <f t="shared" si="5"/>
        <v>29592461.909999996</v>
      </c>
      <c r="R18" s="18">
        <v>75898983.08</v>
      </c>
      <c r="S18" s="18">
        <v>146560913.78</v>
      </c>
      <c r="T18" s="18">
        <f t="shared" si="6"/>
        <v>14743456.829999998</v>
      </c>
      <c r="U18" s="18">
        <f t="shared" si="7"/>
        <v>27533812.53</v>
      </c>
      <c r="V18" s="18">
        <v>89147224.65</v>
      </c>
      <c r="W18" s="18">
        <v>172458576.37</v>
      </c>
      <c r="X18" s="18">
        <f t="shared" si="8"/>
        <v>13248241.570000008</v>
      </c>
      <c r="Y18" s="18">
        <f t="shared" si="9"/>
        <v>25897662.590000004</v>
      </c>
      <c r="Z18" s="18">
        <f t="shared" si="10"/>
        <v>89147224.65</v>
      </c>
      <c r="AA18" s="18">
        <f t="shared" si="11"/>
        <v>172458576.37</v>
      </c>
      <c r="AB18" s="19">
        <f t="shared" si="12"/>
        <v>93.45366840873379</v>
      </c>
      <c r="AC18" s="20">
        <f t="shared" si="13"/>
        <v>42.973442684699094</v>
      </c>
      <c r="AD18" s="20">
        <f t="shared" si="14"/>
        <v>57.25127107435822</v>
      </c>
      <c r="AE18" s="18">
        <v>428803000</v>
      </c>
    </row>
    <row r="19" spans="1:31" ht="24.75" customHeight="1">
      <c r="A19" s="22" t="s">
        <v>26</v>
      </c>
      <c r="B19" s="18">
        <v>1467465.65</v>
      </c>
      <c r="C19" s="18">
        <v>4892000</v>
      </c>
      <c r="D19" s="18">
        <v>0</v>
      </c>
      <c r="E19" s="18">
        <v>297665.06</v>
      </c>
      <c r="F19" s="18">
        <v>38500</v>
      </c>
      <c r="G19" s="18">
        <v>503676.85</v>
      </c>
      <c r="H19" s="18">
        <f t="shared" si="0"/>
        <v>38500</v>
      </c>
      <c r="I19" s="18">
        <f t="shared" si="1"/>
        <v>206011.78999999998</v>
      </c>
      <c r="J19" s="18">
        <v>77000</v>
      </c>
      <c r="K19" s="18">
        <v>732188.64</v>
      </c>
      <c r="L19" s="18">
        <f t="shared" si="2"/>
        <v>38500</v>
      </c>
      <c r="M19" s="18">
        <f t="shared" si="3"/>
        <v>228511.79000000004</v>
      </c>
      <c r="N19" s="18">
        <v>207609.72</v>
      </c>
      <c r="O19" s="18">
        <v>803945.58</v>
      </c>
      <c r="P19" s="18">
        <f t="shared" si="4"/>
        <v>130609.72</v>
      </c>
      <c r="Q19" s="18">
        <f t="shared" si="5"/>
        <v>71756.93999999994</v>
      </c>
      <c r="R19" s="18">
        <v>301443.36</v>
      </c>
      <c r="S19" s="18">
        <v>803945.58</v>
      </c>
      <c r="T19" s="18">
        <f t="shared" si="6"/>
        <v>93833.63999999998</v>
      </c>
      <c r="U19" s="18">
        <f t="shared" si="7"/>
        <v>0</v>
      </c>
      <c r="V19" s="18">
        <v>490596.31</v>
      </c>
      <c r="W19" s="18">
        <v>872945.58</v>
      </c>
      <c r="X19" s="18">
        <f t="shared" si="8"/>
        <v>189152.95</v>
      </c>
      <c r="Y19" s="18">
        <f t="shared" si="9"/>
        <v>69000</v>
      </c>
      <c r="Z19" s="18">
        <f t="shared" si="10"/>
        <v>490596.31</v>
      </c>
      <c r="AA19" s="18">
        <f t="shared" si="11"/>
        <v>872945.58</v>
      </c>
      <c r="AB19" s="19">
        <f t="shared" si="12"/>
        <v>77.93561879827428</v>
      </c>
      <c r="AC19" s="20">
        <f t="shared" si="13"/>
        <v>33.43153619984223</v>
      </c>
      <c r="AD19" s="20">
        <f t="shared" si="14"/>
        <v>17.844349550286182</v>
      </c>
      <c r="AE19" s="18">
        <v>2585000</v>
      </c>
    </row>
    <row r="20" spans="1:31" ht="24.75" customHeight="1">
      <c r="A20" s="22" t="s">
        <v>27</v>
      </c>
      <c r="B20" s="18">
        <v>44003818.08</v>
      </c>
      <c r="C20" s="18">
        <v>55620000</v>
      </c>
      <c r="D20" s="18">
        <v>1591063.99</v>
      </c>
      <c r="E20" s="18">
        <v>3000089.17</v>
      </c>
      <c r="F20" s="18">
        <v>4046629.93</v>
      </c>
      <c r="G20" s="18">
        <v>6837426.17</v>
      </c>
      <c r="H20" s="18">
        <f t="shared" si="0"/>
        <v>2455565.9400000004</v>
      </c>
      <c r="I20" s="18">
        <f t="shared" si="1"/>
        <v>3837337</v>
      </c>
      <c r="J20" s="18">
        <v>8201907.69</v>
      </c>
      <c r="K20" s="18">
        <v>13265459.94</v>
      </c>
      <c r="L20" s="18">
        <f t="shared" si="2"/>
        <v>4155277.7600000002</v>
      </c>
      <c r="M20" s="18">
        <f t="shared" si="3"/>
        <v>6428033.77</v>
      </c>
      <c r="N20" s="18">
        <v>11827792.44</v>
      </c>
      <c r="O20" s="18">
        <v>18410440.56</v>
      </c>
      <c r="P20" s="18">
        <f t="shared" si="4"/>
        <v>3625884.749999999</v>
      </c>
      <c r="Q20" s="18">
        <f t="shared" si="5"/>
        <v>5144980.619999999</v>
      </c>
      <c r="R20" s="18">
        <v>14410770.38</v>
      </c>
      <c r="S20" s="18">
        <v>22267473.15</v>
      </c>
      <c r="T20" s="18">
        <f t="shared" si="6"/>
        <v>2582977.9400000013</v>
      </c>
      <c r="U20" s="18">
        <f t="shared" si="7"/>
        <v>3857032.59</v>
      </c>
      <c r="V20" s="18">
        <v>17632825.74</v>
      </c>
      <c r="W20" s="18">
        <v>28856732.64</v>
      </c>
      <c r="X20" s="18">
        <f t="shared" si="8"/>
        <v>3222055.3599999975</v>
      </c>
      <c r="Y20" s="18">
        <f t="shared" si="9"/>
        <v>6589259.490000002</v>
      </c>
      <c r="Z20" s="18">
        <f t="shared" si="10"/>
        <v>17632825.740000002</v>
      </c>
      <c r="AA20" s="18">
        <f t="shared" si="11"/>
        <v>28856732.64</v>
      </c>
      <c r="AB20" s="19">
        <f t="shared" si="12"/>
        <v>63.653478265475094</v>
      </c>
      <c r="AC20" s="20">
        <f t="shared" si="13"/>
        <v>40.07112680073148</v>
      </c>
      <c r="AD20" s="20">
        <f t="shared" si="14"/>
        <v>51.88193570658037</v>
      </c>
      <c r="AE20" s="18">
        <v>95417000</v>
      </c>
    </row>
    <row r="21" spans="1:31" ht="24.75" customHeight="1">
      <c r="A21" s="22" t="s">
        <v>28</v>
      </c>
      <c r="B21" s="18">
        <v>237343.58</v>
      </c>
      <c r="C21" s="18">
        <v>859000</v>
      </c>
      <c r="D21" s="18">
        <v>2428.58</v>
      </c>
      <c r="E21" s="18">
        <v>41676.89</v>
      </c>
      <c r="F21" s="18">
        <v>38534.06</v>
      </c>
      <c r="G21" s="18">
        <v>91293.07</v>
      </c>
      <c r="H21" s="18">
        <f t="shared" si="0"/>
        <v>36105.479999999996</v>
      </c>
      <c r="I21" s="18">
        <f t="shared" si="1"/>
        <v>49616.18000000001</v>
      </c>
      <c r="J21" s="18">
        <v>56363.32</v>
      </c>
      <c r="K21" s="18">
        <v>119011.27</v>
      </c>
      <c r="L21" s="18">
        <f t="shared" si="2"/>
        <v>17829.260000000002</v>
      </c>
      <c r="M21" s="18">
        <f t="shared" si="3"/>
        <v>27718.199999999997</v>
      </c>
      <c r="N21" s="18">
        <v>93608.47</v>
      </c>
      <c r="O21" s="18">
        <v>152387</v>
      </c>
      <c r="P21" s="18">
        <f t="shared" si="4"/>
        <v>37245.15</v>
      </c>
      <c r="Q21" s="18">
        <f t="shared" si="5"/>
        <v>33375.729999999996</v>
      </c>
      <c r="R21" s="18">
        <v>132158.75</v>
      </c>
      <c r="S21" s="18">
        <v>181767.73</v>
      </c>
      <c r="T21" s="18">
        <f t="shared" si="6"/>
        <v>38550.28</v>
      </c>
      <c r="U21" s="18">
        <f t="shared" si="7"/>
        <v>29380.73000000001</v>
      </c>
      <c r="V21" s="18">
        <v>176734.1</v>
      </c>
      <c r="W21" s="18">
        <v>190941.3</v>
      </c>
      <c r="X21" s="18">
        <f t="shared" si="8"/>
        <v>44575.350000000006</v>
      </c>
      <c r="Y21" s="18">
        <f t="shared" si="9"/>
        <v>9173.569999999978</v>
      </c>
      <c r="Z21" s="18">
        <f t="shared" si="10"/>
        <v>176734.1</v>
      </c>
      <c r="AA21" s="18">
        <f t="shared" si="11"/>
        <v>190941.3</v>
      </c>
      <c r="AB21" s="19">
        <f t="shared" si="12"/>
        <v>8.038742947738994</v>
      </c>
      <c r="AC21" s="20">
        <f t="shared" si="13"/>
        <v>74.46340027398256</v>
      </c>
      <c r="AD21" s="20">
        <f t="shared" si="14"/>
        <v>22.228323632130383</v>
      </c>
      <c r="AE21" s="18">
        <v>739000</v>
      </c>
    </row>
    <row r="22" spans="1:31" ht="24.75" customHeight="1">
      <c r="A22" s="13" t="s">
        <v>29</v>
      </c>
      <c r="B22" s="14">
        <v>36008789.769999996</v>
      </c>
      <c r="C22" s="14">
        <v>52915000</v>
      </c>
      <c r="D22" s="14">
        <v>2266137.68</v>
      </c>
      <c r="E22" s="14">
        <v>5726919.58</v>
      </c>
      <c r="F22" s="14">
        <v>5205891.08</v>
      </c>
      <c r="G22" s="14">
        <v>10026866.71</v>
      </c>
      <c r="H22" s="14">
        <f t="shared" si="0"/>
        <v>2939753.4</v>
      </c>
      <c r="I22" s="14">
        <f t="shared" si="1"/>
        <v>4299947.130000001</v>
      </c>
      <c r="J22" s="14">
        <v>7919834.72</v>
      </c>
      <c r="K22" s="14">
        <v>15105199.950000001</v>
      </c>
      <c r="L22" s="14">
        <f t="shared" si="2"/>
        <v>2713943.6399999997</v>
      </c>
      <c r="M22" s="14">
        <f t="shared" si="3"/>
        <v>5078333.24</v>
      </c>
      <c r="N22" s="14">
        <v>10492637.290000001</v>
      </c>
      <c r="O22" s="14">
        <v>19779051.490000002</v>
      </c>
      <c r="P22" s="14">
        <f t="shared" si="4"/>
        <v>2572802.570000001</v>
      </c>
      <c r="Q22" s="14">
        <f t="shared" si="5"/>
        <v>4673851.540000001</v>
      </c>
      <c r="R22" s="14">
        <v>12914354.260000002</v>
      </c>
      <c r="S22" s="14">
        <v>24160404.66</v>
      </c>
      <c r="T22" s="14">
        <f t="shared" si="6"/>
        <v>2421716.9700000007</v>
      </c>
      <c r="U22" s="14">
        <f t="shared" si="7"/>
        <v>4381353.169999998</v>
      </c>
      <c r="V22" s="14">
        <v>15490110.549999999</v>
      </c>
      <c r="W22" s="14">
        <v>29164963.75</v>
      </c>
      <c r="X22" s="14">
        <f t="shared" si="8"/>
        <v>2575756.2899999972</v>
      </c>
      <c r="Y22" s="14">
        <f t="shared" si="9"/>
        <v>5004559.09</v>
      </c>
      <c r="Z22" s="14">
        <f t="shared" si="10"/>
        <v>15490110.549999999</v>
      </c>
      <c r="AA22" s="14">
        <f t="shared" si="11"/>
        <v>29164963.75</v>
      </c>
      <c r="AB22" s="15">
        <f t="shared" si="12"/>
        <v>88.28118531407125</v>
      </c>
      <c r="AC22" s="16">
        <f t="shared" si="13"/>
        <v>43.01758167641967</v>
      </c>
      <c r="AD22" s="16">
        <f t="shared" si="14"/>
        <v>55.11662808277427</v>
      </c>
      <c r="AE22" s="14">
        <v>80148000</v>
      </c>
    </row>
    <row r="23" spans="1:31" ht="24.75" customHeight="1">
      <c r="A23" s="22" t="s">
        <v>30</v>
      </c>
      <c r="B23" s="18">
        <v>25988752.83</v>
      </c>
      <c r="C23" s="18">
        <v>39992000</v>
      </c>
      <c r="D23" s="18">
        <v>1912235.14</v>
      </c>
      <c r="E23" s="18">
        <v>5037983.85</v>
      </c>
      <c r="F23" s="18">
        <v>4297070.22</v>
      </c>
      <c r="G23" s="18">
        <v>8506904.49</v>
      </c>
      <c r="H23" s="18">
        <f t="shared" si="0"/>
        <v>2384835.08</v>
      </c>
      <c r="I23" s="18">
        <f t="shared" si="1"/>
        <v>3468920.6400000006</v>
      </c>
      <c r="J23" s="18">
        <v>6084097.14</v>
      </c>
      <c r="K23" s="18">
        <v>12105851.39</v>
      </c>
      <c r="L23" s="18">
        <f t="shared" si="2"/>
        <v>1787026.92</v>
      </c>
      <c r="M23" s="18">
        <f t="shared" si="3"/>
        <v>3598946.9000000004</v>
      </c>
      <c r="N23" s="18">
        <v>7902513.37</v>
      </c>
      <c r="O23" s="18">
        <v>15664113.05</v>
      </c>
      <c r="P23" s="18">
        <f t="shared" si="4"/>
        <v>1818416.2300000004</v>
      </c>
      <c r="Q23" s="18">
        <f t="shared" si="5"/>
        <v>3558261.66</v>
      </c>
      <c r="R23" s="18">
        <v>9765002.91</v>
      </c>
      <c r="S23" s="18">
        <v>19219241.22</v>
      </c>
      <c r="T23" s="18">
        <f t="shared" si="6"/>
        <v>1862489.54</v>
      </c>
      <c r="U23" s="18">
        <f t="shared" si="7"/>
        <v>3555128.169999998</v>
      </c>
      <c r="V23" s="18">
        <v>11573896.62</v>
      </c>
      <c r="W23" s="18">
        <v>22778198.43</v>
      </c>
      <c r="X23" s="18">
        <f t="shared" si="8"/>
        <v>1808893.709999999</v>
      </c>
      <c r="Y23" s="18">
        <f t="shared" si="9"/>
        <v>3558957.210000001</v>
      </c>
      <c r="Z23" s="18">
        <f t="shared" si="10"/>
        <v>11573896.62</v>
      </c>
      <c r="AA23" s="18">
        <f t="shared" si="11"/>
        <v>22778198.43</v>
      </c>
      <c r="AB23" s="19">
        <f t="shared" si="12"/>
        <v>96.80665188108446</v>
      </c>
      <c r="AC23" s="20">
        <f t="shared" si="13"/>
        <v>44.53425178079236</v>
      </c>
      <c r="AD23" s="20">
        <f t="shared" si="14"/>
        <v>56.9568874524905</v>
      </c>
      <c r="AE23" s="18">
        <v>59197000</v>
      </c>
    </row>
    <row r="24" spans="1:31" ht="24.75" customHeight="1">
      <c r="A24" s="22" t="s">
        <v>31</v>
      </c>
      <c r="B24" s="18">
        <v>293914.03</v>
      </c>
      <c r="C24" s="18">
        <v>919000</v>
      </c>
      <c r="D24" s="18">
        <v>0</v>
      </c>
      <c r="E24" s="18">
        <v>54472.78</v>
      </c>
      <c r="F24" s="18">
        <v>8662.5</v>
      </c>
      <c r="G24" s="18">
        <v>94231.68</v>
      </c>
      <c r="H24" s="18">
        <f t="shared" si="0"/>
        <v>8662.5</v>
      </c>
      <c r="I24" s="18">
        <f t="shared" si="1"/>
        <v>39758.899999999994</v>
      </c>
      <c r="J24" s="18">
        <v>19465.67</v>
      </c>
      <c r="K24" s="18">
        <v>139053.08</v>
      </c>
      <c r="L24" s="18">
        <f t="shared" si="2"/>
        <v>10803.169999999998</v>
      </c>
      <c r="M24" s="18">
        <f t="shared" si="3"/>
        <v>44821.399999999994</v>
      </c>
      <c r="N24" s="18">
        <v>49081.2</v>
      </c>
      <c r="O24" s="18">
        <v>157535.36</v>
      </c>
      <c r="P24" s="18">
        <f t="shared" si="4"/>
        <v>29615.53</v>
      </c>
      <c r="Q24" s="18">
        <f t="shared" si="5"/>
        <v>18482.28</v>
      </c>
      <c r="R24" s="18">
        <v>63679.09</v>
      </c>
      <c r="S24" s="18">
        <v>157535.36</v>
      </c>
      <c r="T24" s="18">
        <f t="shared" si="6"/>
        <v>14597.89</v>
      </c>
      <c r="U24" s="18">
        <f t="shared" si="7"/>
        <v>0</v>
      </c>
      <c r="V24" s="18">
        <v>105516.19</v>
      </c>
      <c r="W24" s="18">
        <v>176017.64</v>
      </c>
      <c r="X24" s="18">
        <f t="shared" si="8"/>
        <v>41837.100000000006</v>
      </c>
      <c r="Y24" s="18">
        <f t="shared" si="9"/>
        <v>18482.280000000028</v>
      </c>
      <c r="Z24" s="18">
        <f t="shared" si="10"/>
        <v>105516.19</v>
      </c>
      <c r="AA24" s="18">
        <f t="shared" si="11"/>
        <v>176017.64</v>
      </c>
      <c r="AB24" s="19">
        <f t="shared" si="12"/>
        <v>66.815765428983</v>
      </c>
      <c r="AC24" s="20">
        <f t="shared" si="13"/>
        <v>35.90035834628241</v>
      </c>
      <c r="AD24" s="20">
        <f t="shared" si="14"/>
        <v>19.153170837867247</v>
      </c>
      <c r="AE24" s="18">
        <v>532000</v>
      </c>
    </row>
    <row r="25" spans="1:31" ht="24.75" customHeight="1">
      <c r="A25" s="22" t="s">
        <v>32</v>
      </c>
      <c r="B25" s="18">
        <v>9319034.22</v>
      </c>
      <c r="C25" s="18">
        <v>11740000</v>
      </c>
      <c r="D25" s="18">
        <v>340262.13</v>
      </c>
      <c r="E25" s="18">
        <v>577943.01</v>
      </c>
      <c r="F25" s="18">
        <v>871139.75</v>
      </c>
      <c r="G25" s="18">
        <v>1336521.14</v>
      </c>
      <c r="H25" s="18">
        <f t="shared" si="0"/>
        <v>530877.62</v>
      </c>
      <c r="I25" s="18">
        <f t="shared" si="1"/>
        <v>758578.1299999999</v>
      </c>
      <c r="J25" s="18">
        <v>1784010.57</v>
      </c>
      <c r="K25" s="18">
        <v>2707205.09</v>
      </c>
      <c r="L25" s="18">
        <f t="shared" si="2"/>
        <v>912870.8200000001</v>
      </c>
      <c r="M25" s="18">
        <f t="shared" si="3"/>
        <v>1370683.95</v>
      </c>
      <c r="N25" s="18">
        <v>2498640.64</v>
      </c>
      <c r="O25" s="18">
        <v>3756527.12</v>
      </c>
      <c r="P25" s="18">
        <f t="shared" si="4"/>
        <v>714630.0700000001</v>
      </c>
      <c r="Q25" s="18">
        <f t="shared" si="5"/>
        <v>1049322.0300000003</v>
      </c>
      <c r="R25" s="18">
        <v>3023726.87</v>
      </c>
      <c r="S25" s="18">
        <v>4517085.74</v>
      </c>
      <c r="T25" s="18">
        <f t="shared" si="6"/>
        <v>525086.23</v>
      </c>
      <c r="U25" s="18">
        <f t="shared" si="7"/>
        <v>760558.6200000001</v>
      </c>
      <c r="V25" s="18">
        <v>3727757.74</v>
      </c>
      <c r="W25" s="18">
        <v>5893819.48</v>
      </c>
      <c r="X25" s="18">
        <f t="shared" si="8"/>
        <v>704030.8700000001</v>
      </c>
      <c r="Y25" s="18">
        <f t="shared" si="9"/>
        <v>1376733.7400000002</v>
      </c>
      <c r="Z25" s="18">
        <f t="shared" si="10"/>
        <v>3727757.74</v>
      </c>
      <c r="AA25" s="18">
        <f t="shared" si="11"/>
        <v>5893819.48</v>
      </c>
      <c r="AB25" s="19">
        <f t="shared" si="12"/>
        <v>58.10629045867128</v>
      </c>
      <c r="AC25" s="20">
        <f t="shared" si="13"/>
        <v>40.001545782498475</v>
      </c>
      <c r="AD25" s="20">
        <f t="shared" si="14"/>
        <v>50.20289165247019</v>
      </c>
      <c r="AE25" s="18">
        <v>20050000</v>
      </c>
    </row>
    <row r="26" spans="1:31" ht="24.75" customHeight="1">
      <c r="A26" s="22" t="s">
        <v>33</v>
      </c>
      <c r="B26" s="18">
        <v>407088.69</v>
      </c>
      <c r="C26" s="18">
        <v>264000</v>
      </c>
      <c r="D26" s="18">
        <v>13640.41</v>
      </c>
      <c r="E26" s="18">
        <v>56519.94</v>
      </c>
      <c r="F26" s="18">
        <v>29018.61</v>
      </c>
      <c r="G26" s="18">
        <v>89209.4</v>
      </c>
      <c r="H26" s="18">
        <f t="shared" si="0"/>
        <v>15378.2</v>
      </c>
      <c r="I26" s="18">
        <f t="shared" si="1"/>
        <v>32689.459999999992</v>
      </c>
      <c r="J26" s="18">
        <v>32261.34</v>
      </c>
      <c r="K26" s="18">
        <v>153090.39</v>
      </c>
      <c r="L26" s="18">
        <f t="shared" si="2"/>
        <v>3242.7299999999996</v>
      </c>
      <c r="M26" s="18">
        <f t="shared" si="3"/>
        <v>63880.99000000002</v>
      </c>
      <c r="N26" s="18">
        <v>42402.08</v>
      </c>
      <c r="O26" s="18">
        <v>200875.96</v>
      </c>
      <c r="P26" s="18">
        <f t="shared" si="4"/>
        <v>10140.740000000002</v>
      </c>
      <c r="Q26" s="18">
        <f t="shared" si="5"/>
        <v>47785.56999999998</v>
      </c>
      <c r="R26" s="18">
        <v>61945.39</v>
      </c>
      <c r="S26" s="18">
        <v>266542.34</v>
      </c>
      <c r="T26" s="18">
        <f t="shared" si="6"/>
        <v>19543.309999999998</v>
      </c>
      <c r="U26" s="18">
        <f t="shared" si="7"/>
        <v>65666.38000000003</v>
      </c>
      <c r="V26" s="18">
        <v>82940</v>
      </c>
      <c r="W26" s="18">
        <v>316928.2</v>
      </c>
      <c r="X26" s="18">
        <f t="shared" si="8"/>
        <v>20994.61</v>
      </c>
      <c r="Y26" s="18">
        <f t="shared" si="9"/>
        <v>50385.859999999986</v>
      </c>
      <c r="Z26" s="18">
        <f t="shared" si="10"/>
        <v>82940</v>
      </c>
      <c r="AA26" s="18">
        <f t="shared" si="11"/>
        <v>316928.2</v>
      </c>
      <c r="AB26" s="19">
        <f t="shared" si="12"/>
        <v>282.11743428984806</v>
      </c>
      <c r="AC26" s="20">
        <f t="shared" si="13"/>
        <v>20.373938661867516</v>
      </c>
      <c r="AD26" s="20">
        <f t="shared" si="14"/>
        <v>120.04856060606062</v>
      </c>
      <c r="AE26" s="18">
        <v>369000</v>
      </c>
    </row>
    <row r="27" spans="1:31" ht="24.75" customHeight="1">
      <c r="A27" s="13" t="s">
        <v>34</v>
      </c>
      <c r="B27" s="14">
        <v>45397281.76</v>
      </c>
      <c r="C27" s="14">
        <v>49665000</v>
      </c>
      <c r="D27" s="14">
        <v>1334256.84</v>
      </c>
      <c r="E27" s="14">
        <v>4425981.83</v>
      </c>
      <c r="F27" s="14">
        <v>4716995.42</v>
      </c>
      <c r="G27" s="14">
        <v>9444407.75</v>
      </c>
      <c r="H27" s="14">
        <f t="shared" si="0"/>
        <v>3382738.58</v>
      </c>
      <c r="I27" s="14">
        <f t="shared" si="1"/>
        <v>5018425.92</v>
      </c>
      <c r="J27" s="14">
        <v>6639094.32</v>
      </c>
      <c r="K27" s="14">
        <v>13212761.510000002</v>
      </c>
      <c r="L27" s="14">
        <f t="shared" si="2"/>
        <v>1922098.9000000004</v>
      </c>
      <c r="M27" s="14">
        <f t="shared" si="3"/>
        <v>3768353.7600000016</v>
      </c>
      <c r="N27" s="14">
        <v>11020579.410000002</v>
      </c>
      <c r="O27" s="14">
        <v>16291367.09</v>
      </c>
      <c r="P27" s="14">
        <f t="shared" si="4"/>
        <v>4381485.090000002</v>
      </c>
      <c r="Q27" s="14">
        <f t="shared" si="5"/>
        <v>3078605.579999998</v>
      </c>
      <c r="R27" s="14">
        <v>12411053.479999997</v>
      </c>
      <c r="S27" s="14">
        <v>19979645.19</v>
      </c>
      <c r="T27" s="14">
        <f t="shared" si="6"/>
        <v>1390474.0699999947</v>
      </c>
      <c r="U27" s="14">
        <f t="shared" si="7"/>
        <v>3688278.1000000015</v>
      </c>
      <c r="V27" s="14">
        <v>16240128.37</v>
      </c>
      <c r="W27" s="14">
        <v>22577797.55</v>
      </c>
      <c r="X27" s="14">
        <f t="shared" si="8"/>
        <v>3829074.8900000025</v>
      </c>
      <c r="Y27" s="14">
        <f t="shared" si="9"/>
        <v>2598152.3599999994</v>
      </c>
      <c r="Z27" s="14">
        <f t="shared" si="10"/>
        <v>16240128.37</v>
      </c>
      <c r="AA27" s="14">
        <f t="shared" si="11"/>
        <v>22577797.55</v>
      </c>
      <c r="AB27" s="15">
        <f t="shared" si="12"/>
        <v>39.024748053761854</v>
      </c>
      <c r="AC27" s="16">
        <f t="shared" si="13"/>
        <v>35.773349725774416</v>
      </c>
      <c r="AD27" s="16">
        <f t="shared" si="14"/>
        <v>45.460178294573645</v>
      </c>
      <c r="AE27" s="14">
        <v>64557000</v>
      </c>
    </row>
    <row r="28" spans="1:31" ht="24.75" customHeight="1">
      <c r="A28" s="22" t="s">
        <v>35</v>
      </c>
      <c r="B28" s="18">
        <v>39270912.28</v>
      </c>
      <c r="C28" s="18">
        <v>41222000</v>
      </c>
      <c r="D28" s="18">
        <v>933765.86</v>
      </c>
      <c r="E28" s="18">
        <v>3993379.69</v>
      </c>
      <c r="F28" s="18">
        <v>4040675.49</v>
      </c>
      <c r="G28" s="18">
        <v>8376086.5</v>
      </c>
      <c r="H28" s="18">
        <f t="shared" si="0"/>
        <v>3106909.6300000004</v>
      </c>
      <c r="I28" s="18">
        <f t="shared" si="1"/>
        <v>4382706.8100000005</v>
      </c>
      <c r="J28" s="18">
        <v>5741816.67</v>
      </c>
      <c r="K28" s="18">
        <v>11475092.41</v>
      </c>
      <c r="L28" s="18">
        <f t="shared" si="2"/>
        <v>1701141.1799999997</v>
      </c>
      <c r="M28" s="18">
        <f t="shared" si="3"/>
        <v>3099005.91</v>
      </c>
      <c r="N28" s="18">
        <v>9373175.57</v>
      </c>
      <c r="O28" s="18">
        <v>14195196.32</v>
      </c>
      <c r="P28" s="18">
        <f t="shared" si="4"/>
        <v>3631358.9000000004</v>
      </c>
      <c r="Q28" s="18">
        <f t="shared" si="5"/>
        <v>2720103.91</v>
      </c>
      <c r="R28" s="18">
        <v>10538328.61</v>
      </c>
      <c r="S28" s="18">
        <v>17337003.27</v>
      </c>
      <c r="T28" s="18">
        <f t="shared" si="6"/>
        <v>1165153.039999999</v>
      </c>
      <c r="U28" s="18">
        <f t="shared" si="7"/>
        <v>3141806.9499999993</v>
      </c>
      <c r="V28" s="18">
        <v>13769509.51</v>
      </c>
      <c r="W28" s="18">
        <v>19369828.48</v>
      </c>
      <c r="X28" s="18">
        <f t="shared" si="8"/>
        <v>3231180.9000000004</v>
      </c>
      <c r="Y28" s="18">
        <f t="shared" si="9"/>
        <v>2032825.210000001</v>
      </c>
      <c r="Z28" s="18">
        <f t="shared" si="10"/>
        <v>13769509.51</v>
      </c>
      <c r="AA28" s="18">
        <f t="shared" si="11"/>
        <v>19369828.48</v>
      </c>
      <c r="AB28" s="19">
        <f t="shared" si="12"/>
        <v>40.671884252179154</v>
      </c>
      <c r="AC28" s="20">
        <f t="shared" si="13"/>
        <v>35.06287150098261</v>
      </c>
      <c r="AD28" s="20">
        <f t="shared" si="14"/>
        <v>46.98905555286012</v>
      </c>
      <c r="AE28" s="18">
        <v>55697000</v>
      </c>
    </row>
    <row r="29" spans="1:31" ht="24.75" customHeight="1">
      <c r="A29" s="22" t="s">
        <v>36</v>
      </c>
      <c r="B29" s="18">
        <v>262922.07</v>
      </c>
      <c r="C29" s="18">
        <v>869000</v>
      </c>
      <c r="D29" s="18">
        <v>9003.37</v>
      </c>
      <c r="E29" s="18">
        <v>7653.07</v>
      </c>
      <c r="F29" s="18">
        <v>18850.98</v>
      </c>
      <c r="G29" s="18">
        <v>17498.29</v>
      </c>
      <c r="H29" s="18">
        <f t="shared" si="0"/>
        <v>9847.609999999999</v>
      </c>
      <c r="I29" s="18">
        <f t="shared" si="1"/>
        <v>9845.220000000001</v>
      </c>
      <c r="J29" s="18">
        <v>24284.65</v>
      </c>
      <c r="K29" s="18">
        <v>67840.09</v>
      </c>
      <c r="L29" s="18">
        <f t="shared" si="2"/>
        <v>5433.670000000002</v>
      </c>
      <c r="M29" s="18">
        <f t="shared" si="3"/>
        <v>50341.799999999996</v>
      </c>
      <c r="N29" s="18">
        <v>48319.88</v>
      </c>
      <c r="O29" s="18">
        <v>81746.87</v>
      </c>
      <c r="P29" s="18">
        <f t="shared" si="4"/>
        <v>24035.229999999996</v>
      </c>
      <c r="Q29" s="18">
        <f t="shared" si="5"/>
        <v>13906.779999999999</v>
      </c>
      <c r="R29" s="18">
        <v>64118.52</v>
      </c>
      <c r="S29" s="18">
        <v>110131.55</v>
      </c>
      <c r="T29" s="18">
        <f t="shared" si="6"/>
        <v>15798.64</v>
      </c>
      <c r="U29" s="18">
        <f t="shared" si="7"/>
        <v>28384.680000000008</v>
      </c>
      <c r="V29" s="18">
        <v>106469.54</v>
      </c>
      <c r="W29" s="18">
        <v>154303.12</v>
      </c>
      <c r="X29" s="18">
        <f t="shared" si="8"/>
        <v>42351.02</v>
      </c>
      <c r="Y29" s="18">
        <f t="shared" si="9"/>
        <v>44171.56999999999</v>
      </c>
      <c r="Z29" s="18">
        <f t="shared" si="10"/>
        <v>106469.54</v>
      </c>
      <c r="AA29" s="18">
        <f t="shared" si="11"/>
        <v>154303.12</v>
      </c>
      <c r="AB29" s="19">
        <f t="shared" si="12"/>
        <v>44.927009170885874</v>
      </c>
      <c r="AC29" s="20">
        <f t="shared" si="13"/>
        <v>40.49471388993704</v>
      </c>
      <c r="AD29" s="20">
        <f t="shared" si="14"/>
        <v>17.756400460299194</v>
      </c>
      <c r="AE29" s="18">
        <v>1058000</v>
      </c>
    </row>
    <row r="30" spans="1:31" ht="24.75" customHeight="1">
      <c r="A30" s="22" t="s">
        <v>37</v>
      </c>
      <c r="B30" s="18">
        <v>262979.86</v>
      </c>
      <c r="C30" s="18">
        <v>80000</v>
      </c>
      <c r="D30" s="18">
        <v>2942.97</v>
      </c>
      <c r="E30" s="18">
        <v>351301.86</v>
      </c>
      <c r="F30" s="18">
        <v>58834.05</v>
      </c>
      <c r="G30" s="18">
        <v>457423.5</v>
      </c>
      <c r="H30" s="18">
        <f t="shared" si="0"/>
        <v>55891.08</v>
      </c>
      <c r="I30" s="18">
        <f t="shared" si="1"/>
        <v>106121.64000000001</v>
      </c>
      <c r="J30" s="18">
        <v>76346.43</v>
      </c>
      <c r="K30" s="18">
        <v>641535.38</v>
      </c>
      <c r="L30" s="18">
        <f t="shared" si="2"/>
        <v>17512.37999999999</v>
      </c>
      <c r="M30" s="18">
        <f t="shared" si="3"/>
        <v>184111.88</v>
      </c>
      <c r="N30" s="18">
        <v>144429.03</v>
      </c>
      <c r="O30" s="18">
        <v>646029.52</v>
      </c>
      <c r="P30" s="18">
        <f t="shared" si="4"/>
        <v>68082.6</v>
      </c>
      <c r="Q30" s="18">
        <f t="shared" si="5"/>
        <v>4494.140000000014</v>
      </c>
      <c r="R30" s="18">
        <v>149382.12</v>
      </c>
      <c r="S30" s="18">
        <v>660190.16</v>
      </c>
      <c r="T30" s="18">
        <f t="shared" si="6"/>
        <v>4953.0899999999965</v>
      </c>
      <c r="U30" s="18">
        <f t="shared" si="7"/>
        <v>14160.640000000014</v>
      </c>
      <c r="V30" s="18">
        <v>150131.12</v>
      </c>
      <c r="W30" s="18">
        <v>665500.1</v>
      </c>
      <c r="X30" s="18">
        <f t="shared" si="8"/>
        <v>749</v>
      </c>
      <c r="Y30" s="18">
        <f t="shared" si="9"/>
        <v>5309.939999999944</v>
      </c>
      <c r="Z30" s="18">
        <f t="shared" si="10"/>
        <v>150131.12</v>
      </c>
      <c r="AA30" s="18">
        <f t="shared" si="11"/>
        <v>665500.1</v>
      </c>
      <c r="AB30" s="19">
        <f t="shared" si="12"/>
        <v>343.27924816653604</v>
      </c>
      <c r="AC30" s="20">
        <f t="shared" si="13"/>
        <v>57.08844776174114</v>
      </c>
      <c r="AD30" s="20">
        <f t="shared" si="14"/>
        <v>831.875125</v>
      </c>
      <c r="AE30" s="18">
        <v>1322000</v>
      </c>
    </row>
    <row r="31" spans="1:31" ht="24.75" customHeight="1">
      <c r="A31" s="22" t="s">
        <v>38</v>
      </c>
      <c r="B31" s="18">
        <v>4907835.07</v>
      </c>
      <c r="C31" s="18">
        <v>5412000</v>
      </c>
      <c r="D31" s="18">
        <v>386294.59</v>
      </c>
      <c r="E31" s="18">
        <v>60350.81</v>
      </c>
      <c r="F31" s="18">
        <v>556772.77</v>
      </c>
      <c r="G31" s="18">
        <v>493965.67</v>
      </c>
      <c r="H31" s="18">
        <f t="shared" si="0"/>
        <v>170478.18</v>
      </c>
      <c r="I31" s="18">
        <f t="shared" si="1"/>
        <v>433614.86</v>
      </c>
      <c r="J31" s="18">
        <v>738600.67</v>
      </c>
      <c r="K31" s="18">
        <v>874068.1</v>
      </c>
      <c r="L31" s="18">
        <f t="shared" si="2"/>
        <v>181827.90000000002</v>
      </c>
      <c r="M31" s="18">
        <f t="shared" si="3"/>
        <v>380102.43</v>
      </c>
      <c r="N31" s="18">
        <v>1373956.05</v>
      </c>
      <c r="O31" s="18">
        <v>1125759.23</v>
      </c>
      <c r="P31" s="18">
        <f t="shared" si="4"/>
        <v>635355.38</v>
      </c>
      <c r="Q31" s="18">
        <f t="shared" si="5"/>
        <v>251691.13</v>
      </c>
      <c r="R31" s="18">
        <v>1555476.36</v>
      </c>
      <c r="S31" s="18">
        <v>1490341.8</v>
      </c>
      <c r="T31" s="18">
        <f t="shared" si="6"/>
        <v>181520.31000000006</v>
      </c>
      <c r="U31" s="18">
        <f t="shared" si="7"/>
        <v>364582.57000000007</v>
      </c>
      <c r="V31" s="18">
        <v>2053659.22</v>
      </c>
      <c r="W31" s="18">
        <v>1977076.31</v>
      </c>
      <c r="X31" s="18">
        <f t="shared" si="8"/>
        <v>498182.85999999987</v>
      </c>
      <c r="Y31" s="18">
        <f t="shared" si="9"/>
        <v>486734.51</v>
      </c>
      <c r="Z31" s="18">
        <f t="shared" si="10"/>
        <v>2053659.22</v>
      </c>
      <c r="AA31" s="18">
        <f t="shared" si="11"/>
        <v>1977076.31</v>
      </c>
      <c r="AB31" s="19">
        <f t="shared" si="12"/>
        <v>-3.729095326730981</v>
      </c>
      <c r="AC31" s="20">
        <f t="shared" si="13"/>
        <v>41.844503548078684</v>
      </c>
      <c r="AD31" s="20">
        <f t="shared" si="14"/>
        <v>36.53134349593496</v>
      </c>
      <c r="AE31" s="18">
        <v>4500000</v>
      </c>
    </row>
    <row r="32" spans="1:31" ht="24.75" customHeight="1">
      <c r="A32" s="22" t="s">
        <v>39</v>
      </c>
      <c r="B32" s="18">
        <v>23377.61</v>
      </c>
      <c r="C32" s="18">
        <v>80000</v>
      </c>
      <c r="D32" s="18">
        <v>0</v>
      </c>
      <c r="E32" s="18">
        <v>0</v>
      </c>
      <c r="F32" s="18">
        <v>0</v>
      </c>
      <c r="G32" s="18">
        <v>10417.55</v>
      </c>
      <c r="H32" s="18">
        <f t="shared" si="0"/>
        <v>0</v>
      </c>
      <c r="I32" s="18">
        <f t="shared" si="1"/>
        <v>10417.55</v>
      </c>
      <c r="J32" s="18">
        <v>0</v>
      </c>
      <c r="K32" s="18">
        <v>10417.55</v>
      </c>
      <c r="L32" s="18">
        <f t="shared" si="2"/>
        <v>0</v>
      </c>
      <c r="M32" s="18">
        <f t="shared" si="3"/>
        <v>0</v>
      </c>
      <c r="N32" s="18">
        <v>0</v>
      </c>
      <c r="O32" s="18">
        <v>10417.55</v>
      </c>
      <c r="P32" s="18">
        <f t="shared" si="4"/>
        <v>0</v>
      </c>
      <c r="Q32" s="18">
        <f t="shared" si="5"/>
        <v>0</v>
      </c>
      <c r="R32" s="18">
        <v>640</v>
      </c>
      <c r="S32" s="18">
        <v>25870.55</v>
      </c>
      <c r="T32" s="18">
        <f t="shared" si="6"/>
        <v>640</v>
      </c>
      <c r="U32" s="18">
        <f t="shared" si="7"/>
        <v>15453</v>
      </c>
      <c r="V32" s="18">
        <v>640</v>
      </c>
      <c r="W32" s="18">
        <v>30964.55</v>
      </c>
      <c r="X32" s="18">
        <f t="shared" si="8"/>
        <v>0</v>
      </c>
      <c r="Y32" s="18">
        <f t="shared" si="9"/>
        <v>5094</v>
      </c>
      <c r="Z32" s="18">
        <f t="shared" si="10"/>
        <v>640</v>
      </c>
      <c r="AA32" s="18">
        <f t="shared" si="11"/>
        <v>30964.55</v>
      </c>
      <c r="AB32" s="19">
        <f t="shared" si="12"/>
        <v>4738.2109375</v>
      </c>
      <c r="AC32" s="20">
        <f t="shared" si="13"/>
        <v>2.737662233222301</v>
      </c>
      <c r="AD32" s="20">
        <f t="shared" si="14"/>
        <v>38.705687499999996</v>
      </c>
      <c r="AE32" s="18">
        <v>80000</v>
      </c>
    </row>
    <row r="33" spans="1:31" ht="34.5" customHeight="1">
      <c r="A33" s="22" t="s">
        <v>40</v>
      </c>
      <c r="B33" s="18">
        <v>533434.51</v>
      </c>
      <c r="C33" s="18">
        <v>1419000</v>
      </c>
      <c r="D33" s="18">
        <v>2250.05</v>
      </c>
      <c r="E33" s="18">
        <v>13296.4</v>
      </c>
      <c r="F33" s="18">
        <v>38322.13</v>
      </c>
      <c r="G33" s="18">
        <v>89016.24</v>
      </c>
      <c r="H33" s="18">
        <f t="shared" si="0"/>
        <v>36072.079999999994</v>
      </c>
      <c r="I33" s="18">
        <f t="shared" si="1"/>
        <v>75719.84000000001</v>
      </c>
      <c r="J33" s="18">
        <v>54505.9</v>
      </c>
      <c r="K33" s="18">
        <v>143807.98</v>
      </c>
      <c r="L33" s="18">
        <f t="shared" si="2"/>
        <v>16183.770000000004</v>
      </c>
      <c r="M33" s="18">
        <f t="shared" si="3"/>
        <v>54791.740000000005</v>
      </c>
      <c r="N33" s="18">
        <v>69134.88</v>
      </c>
      <c r="O33" s="18">
        <v>228264.6</v>
      </c>
      <c r="P33" s="18">
        <f t="shared" si="4"/>
        <v>14628.980000000003</v>
      </c>
      <c r="Q33" s="18">
        <f t="shared" si="5"/>
        <v>84456.62</v>
      </c>
      <c r="R33" s="18">
        <v>91543.87</v>
      </c>
      <c r="S33" s="18">
        <v>352154.86</v>
      </c>
      <c r="T33" s="18">
        <f t="shared" si="6"/>
        <v>22408.98999999999</v>
      </c>
      <c r="U33" s="18">
        <f t="shared" si="7"/>
        <v>123890.25999999998</v>
      </c>
      <c r="V33" s="18">
        <v>146620.98</v>
      </c>
      <c r="W33" s="18">
        <v>376171.99</v>
      </c>
      <c r="X33" s="18">
        <f t="shared" si="8"/>
        <v>55077.110000000015</v>
      </c>
      <c r="Y33" s="18">
        <f t="shared" si="9"/>
        <v>24017.130000000005</v>
      </c>
      <c r="Z33" s="18">
        <f t="shared" si="10"/>
        <v>146620.98</v>
      </c>
      <c r="AA33" s="18">
        <f t="shared" si="11"/>
        <v>376171.99</v>
      </c>
      <c r="AB33" s="19">
        <f t="shared" si="12"/>
        <v>156.56082096845893</v>
      </c>
      <c r="AC33" s="20">
        <f t="shared" si="13"/>
        <v>27.486219442382907</v>
      </c>
      <c r="AD33" s="20">
        <f t="shared" si="14"/>
        <v>26.50965398167724</v>
      </c>
      <c r="AE33" s="18">
        <v>1600000</v>
      </c>
    </row>
    <row r="34" spans="1:31" ht="24.75" customHeight="1">
      <c r="A34" s="22" t="s">
        <v>41</v>
      </c>
      <c r="B34" s="18">
        <v>135820.36</v>
      </c>
      <c r="C34" s="18">
        <v>583000</v>
      </c>
      <c r="D34" s="18">
        <v>0</v>
      </c>
      <c r="E34" s="18">
        <v>0</v>
      </c>
      <c r="F34" s="18">
        <v>3540</v>
      </c>
      <c r="G34" s="18">
        <v>0</v>
      </c>
      <c r="H34" s="18">
        <f t="shared" si="0"/>
        <v>3540</v>
      </c>
      <c r="I34" s="18">
        <f t="shared" si="1"/>
        <v>0</v>
      </c>
      <c r="J34" s="18">
        <v>3540</v>
      </c>
      <c r="K34" s="18">
        <v>0</v>
      </c>
      <c r="L34" s="18">
        <f t="shared" si="2"/>
        <v>0</v>
      </c>
      <c r="M34" s="18">
        <f t="shared" si="3"/>
        <v>0</v>
      </c>
      <c r="N34" s="18">
        <v>11564</v>
      </c>
      <c r="O34" s="18">
        <v>3953</v>
      </c>
      <c r="P34" s="18">
        <f t="shared" si="4"/>
        <v>8024</v>
      </c>
      <c r="Q34" s="18">
        <f t="shared" si="5"/>
        <v>3953</v>
      </c>
      <c r="R34" s="18">
        <v>11564</v>
      </c>
      <c r="S34" s="18">
        <v>3953</v>
      </c>
      <c r="T34" s="18">
        <f t="shared" si="6"/>
        <v>0</v>
      </c>
      <c r="U34" s="18">
        <f t="shared" si="7"/>
        <v>0</v>
      </c>
      <c r="V34" s="18">
        <v>13098</v>
      </c>
      <c r="W34" s="18">
        <v>3953</v>
      </c>
      <c r="X34" s="18">
        <f t="shared" si="8"/>
        <v>1534</v>
      </c>
      <c r="Y34" s="18">
        <f t="shared" si="9"/>
        <v>0</v>
      </c>
      <c r="Z34" s="18">
        <f t="shared" si="10"/>
        <v>13098</v>
      </c>
      <c r="AA34" s="18">
        <f t="shared" si="11"/>
        <v>3953</v>
      </c>
      <c r="AB34" s="19">
        <f t="shared" si="12"/>
        <v>-69.81981981981981</v>
      </c>
      <c r="AC34" s="20">
        <f t="shared" si="13"/>
        <v>9.643620441000158</v>
      </c>
      <c r="AD34" s="20">
        <f t="shared" si="14"/>
        <v>0.6780445969125215</v>
      </c>
      <c r="AE34" s="18">
        <v>300000</v>
      </c>
    </row>
    <row r="35" spans="1:31" ht="24.75" customHeight="1">
      <c r="A35" s="13" t="s">
        <v>42</v>
      </c>
      <c r="B35" s="14">
        <v>7058460</v>
      </c>
      <c r="C35" s="14">
        <v>10361000</v>
      </c>
      <c r="D35" s="14">
        <v>31300</v>
      </c>
      <c r="E35" s="14">
        <v>890350</v>
      </c>
      <c r="F35" s="14">
        <v>1897600</v>
      </c>
      <c r="G35" s="14">
        <v>2195127.04</v>
      </c>
      <c r="H35" s="14">
        <f t="shared" si="0"/>
        <v>1866300</v>
      </c>
      <c r="I35" s="14">
        <f t="shared" si="1"/>
        <v>1304777.04</v>
      </c>
      <c r="J35" s="14">
        <v>2375900</v>
      </c>
      <c r="K35" s="14">
        <v>3772994.58</v>
      </c>
      <c r="L35" s="14">
        <f t="shared" si="2"/>
        <v>478300</v>
      </c>
      <c r="M35" s="14">
        <f t="shared" si="3"/>
        <v>1577867.54</v>
      </c>
      <c r="N35" s="14">
        <v>2820900</v>
      </c>
      <c r="O35" s="14">
        <v>5527811.46</v>
      </c>
      <c r="P35" s="14">
        <f t="shared" si="4"/>
        <v>445000</v>
      </c>
      <c r="Q35" s="14">
        <f t="shared" si="5"/>
        <v>1754816.88</v>
      </c>
      <c r="R35" s="14">
        <v>3161841.5</v>
      </c>
      <c r="S35" s="14">
        <v>7391225</v>
      </c>
      <c r="T35" s="14">
        <f t="shared" si="6"/>
        <v>340941.5</v>
      </c>
      <c r="U35" s="14">
        <f t="shared" si="7"/>
        <v>1863413.54</v>
      </c>
      <c r="V35" s="14">
        <v>3746320</v>
      </c>
      <c r="W35" s="14">
        <v>8838575.82</v>
      </c>
      <c r="X35" s="14">
        <f t="shared" si="8"/>
        <v>584478.5</v>
      </c>
      <c r="Y35" s="14">
        <f t="shared" si="9"/>
        <v>1447350.8200000003</v>
      </c>
      <c r="Z35" s="14">
        <f t="shared" si="10"/>
        <v>3746320</v>
      </c>
      <c r="AA35" s="14">
        <f t="shared" si="11"/>
        <v>8838575.82</v>
      </c>
      <c r="AB35" s="15">
        <f t="shared" si="12"/>
        <v>135.92687810971836</v>
      </c>
      <c r="AC35" s="16">
        <f t="shared" si="13"/>
        <v>53.07560006006976</v>
      </c>
      <c r="AD35" s="16">
        <f t="shared" si="14"/>
        <v>85.30620422739118</v>
      </c>
      <c r="AE35" s="14">
        <v>14070000</v>
      </c>
    </row>
    <row r="36" spans="1:31" ht="24.75" customHeight="1">
      <c r="A36" s="22" t="s">
        <v>43</v>
      </c>
      <c r="B36" s="18">
        <v>5948000</v>
      </c>
      <c r="C36" s="18">
        <v>8617000</v>
      </c>
      <c r="D36" s="18">
        <v>0</v>
      </c>
      <c r="E36" s="18">
        <v>861700</v>
      </c>
      <c r="F36" s="18">
        <v>1835000</v>
      </c>
      <c r="G36" s="18">
        <v>2137827.04</v>
      </c>
      <c r="H36" s="18">
        <f t="shared" si="0"/>
        <v>1835000</v>
      </c>
      <c r="I36" s="18">
        <f t="shared" si="1"/>
        <v>1276127.04</v>
      </c>
      <c r="J36" s="18">
        <v>2282000</v>
      </c>
      <c r="K36" s="18">
        <v>3695694.58</v>
      </c>
      <c r="L36" s="18">
        <f t="shared" si="2"/>
        <v>447000</v>
      </c>
      <c r="M36" s="18">
        <f t="shared" si="3"/>
        <v>1557867.54</v>
      </c>
      <c r="N36" s="18">
        <v>2727000</v>
      </c>
      <c r="O36" s="18">
        <v>5415636.46</v>
      </c>
      <c r="P36" s="18">
        <f t="shared" si="4"/>
        <v>445000</v>
      </c>
      <c r="Q36" s="18">
        <f t="shared" si="5"/>
        <v>1719941.88</v>
      </c>
      <c r="R36" s="18">
        <v>3030731.5</v>
      </c>
      <c r="S36" s="18">
        <v>7184000</v>
      </c>
      <c r="T36" s="18">
        <f t="shared" si="6"/>
        <v>303731.5</v>
      </c>
      <c r="U36" s="18">
        <f t="shared" si="7"/>
        <v>1768363.54</v>
      </c>
      <c r="V36" s="18">
        <v>3578000</v>
      </c>
      <c r="W36" s="18">
        <v>8593850.82</v>
      </c>
      <c r="X36" s="18">
        <f t="shared" si="8"/>
        <v>547268.5</v>
      </c>
      <c r="Y36" s="18">
        <f t="shared" si="9"/>
        <v>1409850.8200000003</v>
      </c>
      <c r="Z36" s="18">
        <f t="shared" si="10"/>
        <v>3578000</v>
      </c>
      <c r="AA36" s="18">
        <f t="shared" si="11"/>
        <v>8593850.82</v>
      </c>
      <c r="AB36" s="19">
        <f t="shared" si="12"/>
        <v>140.18588093907212</v>
      </c>
      <c r="AC36" s="20">
        <f t="shared" si="13"/>
        <v>60.154673839946206</v>
      </c>
      <c r="AD36" s="20">
        <f t="shared" si="14"/>
        <v>99.7313545317396</v>
      </c>
      <c r="AE36" s="18">
        <v>11906000</v>
      </c>
    </row>
    <row r="37" spans="1:31" ht="34.5" customHeight="1">
      <c r="A37" s="22" t="s">
        <v>44</v>
      </c>
      <c r="B37" s="18">
        <v>736000</v>
      </c>
      <c r="C37" s="18">
        <v>1744000</v>
      </c>
      <c r="D37" s="18">
        <v>0</v>
      </c>
      <c r="E37" s="18">
        <v>0</v>
      </c>
      <c r="F37" s="18">
        <v>0</v>
      </c>
      <c r="G37" s="18">
        <v>0</v>
      </c>
      <c r="H37" s="18">
        <f t="shared" si="0"/>
        <v>0</v>
      </c>
      <c r="I37" s="18">
        <f t="shared" si="1"/>
        <v>0</v>
      </c>
      <c r="J37" s="18">
        <v>0</v>
      </c>
      <c r="K37" s="18">
        <v>0</v>
      </c>
      <c r="L37" s="18">
        <f t="shared" si="2"/>
        <v>0</v>
      </c>
      <c r="M37" s="18">
        <f t="shared" si="3"/>
        <v>0</v>
      </c>
      <c r="N37" s="18">
        <v>0</v>
      </c>
      <c r="O37" s="18">
        <v>0</v>
      </c>
      <c r="P37" s="18">
        <f t="shared" si="4"/>
        <v>0</v>
      </c>
      <c r="Q37" s="18">
        <f t="shared" si="5"/>
        <v>0</v>
      </c>
      <c r="R37" s="18">
        <v>0</v>
      </c>
      <c r="S37" s="18">
        <v>0</v>
      </c>
      <c r="T37" s="18">
        <f t="shared" si="6"/>
        <v>0</v>
      </c>
      <c r="U37" s="18">
        <f t="shared" si="7"/>
        <v>0</v>
      </c>
      <c r="V37" s="18">
        <v>0</v>
      </c>
      <c r="W37" s="18">
        <v>0</v>
      </c>
      <c r="X37" s="18">
        <f t="shared" si="8"/>
        <v>0</v>
      </c>
      <c r="Y37" s="18">
        <f t="shared" si="9"/>
        <v>0</v>
      </c>
      <c r="Z37" s="18">
        <f t="shared" si="10"/>
        <v>0</v>
      </c>
      <c r="AA37" s="18">
        <f t="shared" si="11"/>
        <v>0</v>
      </c>
      <c r="AB37" s="19">
        <f t="shared" si="12"/>
        <v>0</v>
      </c>
      <c r="AC37" s="20">
        <f t="shared" si="13"/>
        <v>0</v>
      </c>
      <c r="AD37" s="20">
        <f t="shared" si="14"/>
        <v>0</v>
      </c>
      <c r="AE37" s="18">
        <v>1744000</v>
      </c>
    </row>
    <row r="38" spans="1:31" ht="34.5" customHeight="1">
      <c r="A38" s="22" t="s">
        <v>45</v>
      </c>
      <c r="B38" s="18">
        <v>374460</v>
      </c>
      <c r="C38" s="18">
        <v>0</v>
      </c>
      <c r="D38" s="18">
        <v>31300</v>
      </c>
      <c r="E38" s="18">
        <v>28650</v>
      </c>
      <c r="F38" s="18">
        <v>62600</v>
      </c>
      <c r="G38" s="18">
        <v>57300</v>
      </c>
      <c r="H38" s="18">
        <f t="shared" si="0"/>
        <v>31300</v>
      </c>
      <c r="I38" s="18">
        <f t="shared" si="1"/>
        <v>28650</v>
      </c>
      <c r="J38" s="18">
        <v>93900</v>
      </c>
      <c r="K38" s="18">
        <v>77300</v>
      </c>
      <c r="L38" s="18">
        <f t="shared" si="2"/>
        <v>31300</v>
      </c>
      <c r="M38" s="18">
        <f t="shared" si="3"/>
        <v>20000</v>
      </c>
      <c r="N38" s="18">
        <v>93900</v>
      </c>
      <c r="O38" s="18">
        <v>112175</v>
      </c>
      <c r="P38" s="18">
        <f t="shared" si="4"/>
        <v>0</v>
      </c>
      <c r="Q38" s="18">
        <f t="shared" si="5"/>
        <v>34875</v>
      </c>
      <c r="R38" s="18">
        <v>131110</v>
      </c>
      <c r="S38" s="18">
        <v>207225</v>
      </c>
      <c r="T38" s="18">
        <f t="shared" si="6"/>
        <v>37210</v>
      </c>
      <c r="U38" s="18">
        <f t="shared" si="7"/>
        <v>95050</v>
      </c>
      <c r="V38" s="18">
        <v>168320</v>
      </c>
      <c r="W38" s="18">
        <v>244725</v>
      </c>
      <c r="X38" s="18">
        <f t="shared" si="8"/>
        <v>37210</v>
      </c>
      <c r="Y38" s="18">
        <f t="shared" si="9"/>
        <v>37500</v>
      </c>
      <c r="Z38" s="18">
        <f t="shared" si="10"/>
        <v>168320</v>
      </c>
      <c r="AA38" s="18">
        <f t="shared" si="11"/>
        <v>244725</v>
      </c>
      <c r="AB38" s="19">
        <f t="shared" si="12"/>
        <v>45.39270437262358</v>
      </c>
      <c r="AC38" s="20">
        <f t="shared" si="13"/>
        <v>44.950061421780696</v>
      </c>
      <c r="AD38" s="20">
        <f t="shared" si="14"/>
        <v>0</v>
      </c>
      <c r="AE38" s="18">
        <v>420000</v>
      </c>
    </row>
    <row r="39" spans="1:31" ht="24.75" customHeight="1">
      <c r="A39" s="13" t="s">
        <v>46</v>
      </c>
      <c r="B39" s="14">
        <v>44983969.519999996</v>
      </c>
      <c r="C39" s="14">
        <v>99500000</v>
      </c>
      <c r="D39" s="14">
        <v>0</v>
      </c>
      <c r="E39" s="14">
        <v>0</v>
      </c>
      <c r="F39" s="14">
        <v>283024</v>
      </c>
      <c r="G39" s="14">
        <v>1010030</v>
      </c>
      <c r="H39" s="14">
        <f t="shared" si="0"/>
        <v>283024</v>
      </c>
      <c r="I39" s="14">
        <f t="shared" si="1"/>
        <v>1010030</v>
      </c>
      <c r="J39" s="14">
        <v>2509263.09</v>
      </c>
      <c r="K39" s="14">
        <v>6839398.82</v>
      </c>
      <c r="L39" s="14">
        <f t="shared" si="2"/>
        <v>2226239.09</v>
      </c>
      <c r="M39" s="14">
        <f t="shared" si="3"/>
        <v>5829368.82</v>
      </c>
      <c r="N39" s="14">
        <v>3547435.17</v>
      </c>
      <c r="O39" s="14">
        <v>7697010.26</v>
      </c>
      <c r="P39" s="14">
        <f t="shared" si="4"/>
        <v>1038172.0800000001</v>
      </c>
      <c r="Q39" s="14">
        <f t="shared" si="5"/>
        <v>857611.4399999995</v>
      </c>
      <c r="R39" s="14">
        <v>4626134.92</v>
      </c>
      <c r="S39" s="14">
        <v>10745303.200000001</v>
      </c>
      <c r="T39" s="14">
        <f t="shared" si="6"/>
        <v>1078699.75</v>
      </c>
      <c r="U39" s="14">
        <f t="shared" si="7"/>
        <v>3048292.9400000013</v>
      </c>
      <c r="V39" s="14">
        <v>6056016.07</v>
      </c>
      <c r="W39" s="14">
        <v>21654507.14</v>
      </c>
      <c r="X39" s="14">
        <f t="shared" si="8"/>
        <v>1429881.1500000004</v>
      </c>
      <c r="Y39" s="14">
        <f t="shared" si="9"/>
        <v>10909203.94</v>
      </c>
      <c r="Z39" s="14">
        <f t="shared" si="10"/>
        <v>6056016.07</v>
      </c>
      <c r="AA39" s="14">
        <f t="shared" si="11"/>
        <v>21654507.14</v>
      </c>
      <c r="AB39" s="15">
        <f t="shared" si="12"/>
        <v>257.5701730263077</v>
      </c>
      <c r="AC39" s="16">
        <f t="shared" si="13"/>
        <v>13.462609313096477</v>
      </c>
      <c r="AD39" s="16">
        <f t="shared" si="14"/>
        <v>21.76332375879397</v>
      </c>
      <c r="AE39" s="14">
        <v>127306000</v>
      </c>
    </row>
    <row r="40" spans="1:31" ht="24.75" customHeight="1">
      <c r="A40" s="22" t="s">
        <v>47</v>
      </c>
      <c r="B40" s="18">
        <v>6581717.17</v>
      </c>
      <c r="C40" s="18">
        <v>9500000</v>
      </c>
      <c r="D40" s="18">
        <v>0</v>
      </c>
      <c r="E40" s="18">
        <v>0</v>
      </c>
      <c r="F40" s="18">
        <v>283024</v>
      </c>
      <c r="G40" s="18">
        <v>1000000</v>
      </c>
      <c r="H40" s="18">
        <f t="shared" si="0"/>
        <v>283024</v>
      </c>
      <c r="I40" s="18">
        <f t="shared" si="1"/>
        <v>1000000</v>
      </c>
      <c r="J40" s="18">
        <v>794028.72</v>
      </c>
      <c r="K40" s="18">
        <v>2021330</v>
      </c>
      <c r="L40" s="18">
        <f t="shared" si="2"/>
        <v>511004.72</v>
      </c>
      <c r="M40" s="18">
        <f t="shared" si="3"/>
        <v>1021330</v>
      </c>
      <c r="N40" s="18">
        <v>1098422.94</v>
      </c>
      <c r="O40" s="18">
        <v>2688330</v>
      </c>
      <c r="P40" s="18">
        <f t="shared" si="4"/>
        <v>304394.22</v>
      </c>
      <c r="Q40" s="18">
        <f t="shared" si="5"/>
        <v>667000</v>
      </c>
      <c r="R40" s="18">
        <v>1965778.65</v>
      </c>
      <c r="S40" s="18">
        <v>5217089.26</v>
      </c>
      <c r="T40" s="18">
        <f t="shared" si="6"/>
        <v>867355.71</v>
      </c>
      <c r="U40" s="18">
        <f t="shared" si="7"/>
        <v>2528759.26</v>
      </c>
      <c r="V40" s="18">
        <v>2204491.29</v>
      </c>
      <c r="W40" s="18">
        <v>5535249.36</v>
      </c>
      <c r="X40" s="18">
        <f t="shared" si="8"/>
        <v>238712.64000000013</v>
      </c>
      <c r="Y40" s="18">
        <f t="shared" si="9"/>
        <v>318160.10000000056</v>
      </c>
      <c r="Z40" s="18">
        <f t="shared" si="10"/>
        <v>2204491.29</v>
      </c>
      <c r="AA40" s="18">
        <f t="shared" si="11"/>
        <v>5535249.36</v>
      </c>
      <c r="AB40" s="19">
        <f t="shared" si="12"/>
        <v>151.0896452668679</v>
      </c>
      <c r="AC40" s="20">
        <f t="shared" si="13"/>
        <v>33.49416623443271</v>
      </c>
      <c r="AD40" s="20">
        <f t="shared" si="14"/>
        <v>58.26578273684211</v>
      </c>
      <c r="AE40" s="18">
        <v>8800000</v>
      </c>
    </row>
    <row r="41" spans="1:31" ht="24.75" customHeight="1">
      <c r="A41" s="22" t="s">
        <v>48</v>
      </c>
      <c r="B41" s="18">
        <v>1291719.66</v>
      </c>
      <c r="C41" s="18">
        <v>2000000</v>
      </c>
      <c r="D41" s="18">
        <v>0</v>
      </c>
      <c r="E41" s="18">
        <v>0</v>
      </c>
      <c r="F41" s="18">
        <v>0</v>
      </c>
      <c r="G41" s="18">
        <v>10030</v>
      </c>
      <c r="H41" s="18">
        <f t="shared" si="0"/>
        <v>0</v>
      </c>
      <c r="I41" s="18">
        <f t="shared" si="1"/>
        <v>10030</v>
      </c>
      <c r="J41" s="18">
        <v>40792.6</v>
      </c>
      <c r="K41" s="18">
        <v>50150</v>
      </c>
      <c r="L41" s="18">
        <f t="shared" si="2"/>
        <v>40792.6</v>
      </c>
      <c r="M41" s="18">
        <f t="shared" si="3"/>
        <v>40120</v>
      </c>
      <c r="N41" s="18">
        <v>40792.6</v>
      </c>
      <c r="O41" s="18">
        <v>90895.4</v>
      </c>
      <c r="P41" s="18">
        <f t="shared" si="4"/>
        <v>0</v>
      </c>
      <c r="Q41" s="18">
        <f t="shared" si="5"/>
        <v>40745.399999999994</v>
      </c>
      <c r="R41" s="18">
        <v>54799.2</v>
      </c>
      <c r="S41" s="18">
        <v>115675.4</v>
      </c>
      <c r="T41" s="18">
        <f t="shared" si="6"/>
        <v>14006.599999999999</v>
      </c>
      <c r="U41" s="18">
        <f t="shared" si="7"/>
        <v>24780</v>
      </c>
      <c r="V41" s="18">
        <v>173884.8</v>
      </c>
      <c r="W41" s="18">
        <v>191325.4</v>
      </c>
      <c r="X41" s="18">
        <f t="shared" si="8"/>
        <v>119085.59999999999</v>
      </c>
      <c r="Y41" s="18">
        <f t="shared" si="9"/>
        <v>75650</v>
      </c>
      <c r="Z41" s="18">
        <f t="shared" si="10"/>
        <v>173884.8</v>
      </c>
      <c r="AA41" s="18">
        <f t="shared" si="11"/>
        <v>191325.4</v>
      </c>
      <c r="AB41" s="19">
        <f t="shared" si="12"/>
        <v>10.029973867756127</v>
      </c>
      <c r="AC41" s="20">
        <f t="shared" si="13"/>
        <v>13.461496746128335</v>
      </c>
      <c r="AD41" s="20">
        <f t="shared" si="14"/>
        <v>9.566270000000001</v>
      </c>
      <c r="AE41" s="18">
        <v>4000000</v>
      </c>
    </row>
    <row r="42" spans="1:31" ht="24.75" customHeight="1">
      <c r="A42" s="22" t="s">
        <v>49</v>
      </c>
      <c r="B42" s="18">
        <v>32627243.65</v>
      </c>
      <c r="C42" s="18">
        <v>85000000</v>
      </c>
      <c r="D42" s="18">
        <v>0</v>
      </c>
      <c r="E42" s="18">
        <v>0</v>
      </c>
      <c r="F42" s="18">
        <v>0</v>
      </c>
      <c r="G42" s="18">
        <v>0</v>
      </c>
      <c r="H42" s="18">
        <f t="shared" si="0"/>
        <v>0</v>
      </c>
      <c r="I42" s="18">
        <f t="shared" si="1"/>
        <v>0</v>
      </c>
      <c r="J42" s="18">
        <v>1582254.27</v>
      </c>
      <c r="K42" s="18">
        <v>4733801.48</v>
      </c>
      <c r="L42" s="18">
        <f t="shared" si="2"/>
        <v>1582254.27</v>
      </c>
      <c r="M42" s="18">
        <f t="shared" si="3"/>
        <v>4733801.48</v>
      </c>
      <c r="N42" s="18">
        <v>2147970.63</v>
      </c>
      <c r="O42" s="18">
        <v>4771615.45</v>
      </c>
      <c r="P42" s="18">
        <f t="shared" si="4"/>
        <v>565716.3599999999</v>
      </c>
      <c r="Q42" s="18">
        <f t="shared" si="5"/>
        <v>37813.96999999974</v>
      </c>
      <c r="R42" s="18">
        <v>2170551.81</v>
      </c>
      <c r="S42" s="18">
        <v>5057266.19</v>
      </c>
      <c r="T42" s="18">
        <f t="shared" si="6"/>
        <v>22581.180000000168</v>
      </c>
      <c r="U42" s="18">
        <f t="shared" si="7"/>
        <v>285650.7400000002</v>
      </c>
      <c r="V42" s="18">
        <v>2944595.73</v>
      </c>
      <c r="W42" s="18">
        <v>15409053.03</v>
      </c>
      <c r="X42" s="18">
        <f t="shared" si="8"/>
        <v>774043.9199999999</v>
      </c>
      <c r="Y42" s="18">
        <f t="shared" si="9"/>
        <v>10351786.84</v>
      </c>
      <c r="Z42" s="18">
        <f t="shared" si="10"/>
        <v>2944595.73</v>
      </c>
      <c r="AA42" s="18">
        <f t="shared" si="11"/>
        <v>15409053.030000001</v>
      </c>
      <c r="AB42" s="19">
        <f t="shared" si="12"/>
        <v>423.29944219541477</v>
      </c>
      <c r="AC42" s="20">
        <f t="shared" si="13"/>
        <v>9.024960127148223</v>
      </c>
      <c r="AD42" s="20">
        <f t="shared" si="14"/>
        <v>18.128297682352944</v>
      </c>
      <c r="AE42" s="18">
        <v>111130000</v>
      </c>
    </row>
    <row r="43" spans="1:31" ht="24.75" customHeight="1">
      <c r="A43" s="22" t="s">
        <v>50</v>
      </c>
      <c r="B43" s="18">
        <v>4483289.04</v>
      </c>
      <c r="C43" s="18">
        <v>3000000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0"/>
        <v>0</v>
      </c>
      <c r="I43" s="18">
        <f t="shared" si="1"/>
        <v>0</v>
      </c>
      <c r="J43" s="18">
        <v>92187.5</v>
      </c>
      <c r="K43" s="18">
        <v>34117.34</v>
      </c>
      <c r="L43" s="18">
        <f t="shared" si="2"/>
        <v>92187.5</v>
      </c>
      <c r="M43" s="18">
        <f t="shared" si="3"/>
        <v>34117.34</v>
      </c>
      <c r="N43" s="18">
        <v>260249</v>
      </c>
      <c r="O43" s="18">
        <v>146169.41</v>
      </c>
      <c r="P43" s="18">
        <f t="shared" si="4"/>
        <v>168061.5</v>
      </c>
      <c r="Q43" s="18">
        <f t="shared" si="5"/>
        <v>112052.07</v>
      </c>
      <c r="R43" s="18">
        <v>435005.26</v>
      </c>
      <c r="S43" s="18">
        <v>355272.35</v>
      </c>
      <c r="T43" s="18">
        <f t="shared" si="6"/>
        <v>174756.26</v>
      </c>
      <c r="U43" s="18">
        <f t="shared" si="7"/>
        <v>209102.93999999997</v>
      </c>
      <c r="V43" s="18">
        <v>733044.25</v>
      </c>
      <c r="W43" s="18">
        <v>518879.35</v>
      </c>
      <c r="X43" s="18">
        <f t="shared" si="8"/>
        <v>298038.99</v>
      </c>
      <c r="Y43" s="18">
        <f t="shared" si="9"/>
        <v>163607</v>
      </c>
      <c r="Z43" s="18">
        <f t="shared" si="10"/>
        <v>733044.25</v>
      </c>
      <c r="AA43" s="18">
        <f t="shared" si="11"/>
        <v>518879.35</v>
      </c>
      <c r="AB43" s="19">
        <f t="shared" si="12"/>
        <v>-29.21582155511076</v>
      </c>
      <c r="AC43" s="20">
        <f t="shared" si="13"/>
        <v>16.350590904573934</v>
      </c>
      <c r="AD43" s="20">
        <f t="shared" si="14"/>
        <v>17.295978333333334</v>
      </c>
      <c r="AE43" s="18">
        <v>3376000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2021-05-21T11:43:44Z</cp:lastPrinted>
  <dcterms:created xsi:type="dcterms:W3CDTF">2021-05-12T10:51:16Z</dcterms:created>
  <dcterms:modified xsi:type="dcterms:W3CDTF">2023-08-07T07:14:27Z</dcterms:modified>
  <cp:category/>
  <cp:version/>
  <cp:contentType/>
  <cp:contentStatus/>
</cp:coreProperties>
</file>